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35" windowWidth="15480" windowHeight="10920" activeTab="0"/>
  </bookViews>
  <sheets>
    <sheet name="Рябинушка(первон.)" sheetId="1" r:id="rId1"/>
  </sheets>
  <definedNames>
    <definedName name="_xlnm.Print_Titles" localSheetId="0">'Рябинушка(первон.)'!$55:$56</definedName>
  </definedNames>
  <calcPr fullCalcOnLoad="1"/>
</workbook>
</file>

<file path=xl/sharedStrings.xml><?xml version="1.0" encoding="utf-8"?>
<sst xmlns="http://schemas.openxmlformats.org/spreadsheetml/2006/main" count="162" uniqueCount="122">
  <si>
    <t>УТВЕРЖДАЮ</t>
  </si>
  <si>
    <t>Форма по КФД</t>
  </si>
  <si>
    <t>Дата</t>
  </si>
  <si>
    <t>ИНН</t>
  </si>
  <si>
    <t>КПП</t>
  </si>
  <si>
    <t>Код по ОКЕИ</t>
  </si>
  <si>
    <t>Наименование показателя</t>
  </si>
  <si>
    <t>из них:</t>
  </si>
  <si>
    <t>в том числе:</t>
  </si>
  <si>
    <t>Сумма</t>
  </si>
  <si>
    <t>3.1. Планируемый остаток средств на начало планируемого года</t>
  </si>
  <si>
    <t>3.3. Планируемый остаток средств на конец планируемого года</t>
  </si>
  <si>
    <t>III. Показатели по поступлениям и выплатам муниципального бюджетного учреждения</t>
  </si>
  <si>
    <t xml:space="preserve">3.2. Поступления, всего: </t>
  </si>
  <si>
    <t>Х</t>
  </si>
  <si>
    <t xml:space="preserve">3.4. Выплаты, всего: </t>
  </si>
  <si>
    <t>Заработная плата</t>
  </si>
  <si>
    <t>Прочие выплаты</t>
  </si>
  <si>
    <t>Начисления на выплаты по оплате труда</t>
  </si>
  <si>
    <t>Коммунальные расходы</t>
  </si>
  <si>
    <t>Работы, услуги по содержанию имущества</t>
  </si>
  <si>
    <t>Прочие расходы, в том числе:</t>
  </si>
  <si>
    <t>Увеличение стоимости материальных запасов, из них:</t>
  </si>
  <si>
    <t>Увеличение стоимости материальных запасов</t>
  </si>
  <si>
    <t>Руководитель учреждения</t>
  </si>
  <si>
    <t>Главный бухгалтер</t>
  </si>
  <si>
    <t>________________________________</t>
  </si>
  <si>
    <t xml:space="preserve">Операции по лицевым счетам, открытым в органах Федерального казначейства </t>
  </si>
  <si>
    <t>Услуги связи</t>
  </si>
  <si>
    <t>Прочие работы, услуги</t>
  </si>
  <si>
    <t>3.4.1.1. Расходы на выполнение муниципального задания</t>
  </si>
  <si>
    <t>Расчетно-нормативные затраты (местный бюджет)</t>
  </si>
  <si>
    <t>Субсидии на иные цели (местный бюджет)</t>
  </si>
  <si>
    <t>3.4.1.1.2. Расходы от поступлений от приносящей доход деятельности</t>
  </si>
  <si>
    <t>3.2.3. Поступления от приносящей доход деятельности</t>
  </si>
  <si>
    <t>3.4.1.2. Прочие расходы</t>
  </si>
  <si>
    <t>- земельный налог, налог на имущество</t>
  </si>
  <si>
    <t>Начальник Управления образования</t>
  </si>
  <si>
    <t>МП</t>
  </si>
  <si>
    <t>КОДЫ</t>
  </si>
  <si>
    <t>по ОКПО</t>
  </si>
  <si>
    <t>Наименование муниципального</t>
  </si>
  <si>
    <t>Единица измерения: руб.</t>
  </si>
  <si>
    <t>Наименование органа, осуществляющего функции</t>
  </si>
  <si>
    <t>I. Сведения о деятельности муниципального бюджетного учреждения:</t>
  </si>
  <si>
    <t>1.1. Цели деятельности муниципального бюджетного учреждения:</t>
  </si>
  <si>
    <t>1. Нефинансовые активы, всего:</t>
  </si>
  <si>
    <t>Адрес фактического местонахождения</t>
  </si>
  <si>
    <t>2. Финансовые активы, всего:</t>
  </si>
  <si>
    <t>3. Обязательства, всего:</t>
  </si>
  <si>
    <t>- продукты питания</t>
  </si>
  <si>
    <t xml:space="preserve"> Недвижимое имущество, всего</t>
  </si>
  <si>
    <t xml:space="preserve"> остаточная стоимость</t>
  </si>
  <si>
    <t>Особо ценное движимое имущество, всего</t>
  </si>
  <si>
    <t xml:space="preserve"> Дебиторская задолженность по доходам</t>
  </si>
  <si>
    <t>Дебиторская задолженность по расходам</t>
  </si>
  <si>
    <t xml:space="preserve"> Просроченная кредиторская задолженность</t>
  </si>
  <si>
    <t>г. Волгодонска</t>
  </si>
  <si>
    <t>2015 год</t>
  </si>
  <si>
    <t xml:space="preserve">код по бюджетной классификации </t>
  </si>
  <si>
    <t>Н.В. Белан</t>
  </si>
  <si>
    <t>2016 год</t>
  </si>
  <si>
    <t>Расчетно-нормативные затраты (областной бюджет)</t>
  </si>
  <si>
    <t>3.4.1.1.1. 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</si>
  <si>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3.4.1.2.1. Субсидии бюджетным учреждениям на иные цели</t>
  </si>
  <si>
    <t>3.4.1. Муниципальная программа города Волгодонска "Развитие образования в городе Волгодонске"</t>
  </si>
  <si>
    <t>907-0701-0610059-611-211</t>
  </si>
  <si>
    <t>907-0701-0610059-611-212</t>
  </si>
  <si>
    <t>907-0701-0610059-611-213</t>
  </si>
  <si>
    <t>907-0701-0610059-611-223</t>
  </si>
  <si>
    <t>907-0701-0610059-611-225</t>
  </si>
  <si>
    <t>907-0701-0610059-611-226</t>
  </si>
  <si>
    <t>907-0701-0610059-611-290</t>
  </si>
  <si>
    <t>907-0701-0610059-611-340</t>
  </si>
  <si>
    <t>907-0701-0612501-611-225</t>
  </si>
  <si>
    <t>907-0701-0612501-611-226</t>
  </si>
  <si>
    <t>907-0701-0610059-612-211</t>
  </si>
  <si>
    <t>907-0701-0610059-612-212</t>
  </si>
  <si>
    <t>907-0701-0610059-612-213</t>
  </si>
  <si>
    <t>907-0701-0610059-612-221</t>
  </si>
  <si>
    <t>907-0701-0610059-612-223</t>
  </si>
  <si>
    <t>907-0701-0610059-612-225</t>
  </si>
  <si>
    <t>907-0701-0610059-612-226</t>
  </si>
  <si>
    <t>907-0701-0610059-612-290</t>
  </si>
  <si>
    <t>907-0701-0610059-612-340</t>
  </si>
  <si>
    <t>907-0701-0612501-612-225</t>
  </si>
  <si>
    <t>907-0701-0612501-612-226</t>
  </si>
  <si>
    <r>
      <t xml:space="preserve">Расчетно-нормативные затраты (местный бюджет) </t>
    </r>
    <r>
      <rPr>
        <sz val="11"/>
        <rFont val="Times New Roman"/>
        <family val="1"/>
      </rPr>
      <t>(обеспечение первичных мер пожарной безопасности)</t>
    </r>
  </si>
  <si>
    <r>
      <t xml:space="preserve">Субсидии на иные цели (местный бюджет) </t>
    </r>
    <r>
      <rPr>
        <sz val="11"/>
        <rFont val="Times New Roman"/>
        <family val="1"/>
      </rPr>
      <t>(обеспечение первичных мер пожарной безопасности)</t>
    </r>
  </si>
  <si>
    <t xml:space="preserve">Прочие работы, услуги </t>
  </si>
  <si>
    <t>3.2.2. Субсидии бюджетным учреждениям на иные цели</t>
  </si>
  <si>
    <t>3.2.1.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</si>
  <si>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907-0701-0617202-611-211</t>
  </si>
  <si>
    <t>907-0701-0617202-611-212</t>
  </si>
  <si>
    <t>907-0701-0617202-611-213</t>
  </si>
  <si>
    <t>Лимиты 2015 год</t>
  </si>
  <si>
    <t>Остатки на 01.01.2015года</t>
  </si>
  <si>
    <t>2017 год</t>
  </si>
  <si>
    <t>План финансово-хозяйственной деятельности на 2015 год и на плановый период 2016 и 2017 годов</t>
  </si>
  <si>
    <t>II. Показатели финансового состояния муниципального бюджетного учреждения (по состоянию на 01.01.2015г.)</t>
  </si>
  <si>
    <t>907-0701-0617202-611-221</t>
  </si>
  <si>
    <t>907-0701-0617202-611-225</t>
  </si>
  <si>
    <t>907-0701-0617202-611-226</t>
  </si>
  <si>
    <t>907-0701-0617202-611-340</t>
  </si>
  <si>
    <r>
      <t xml:space="preserve">Субсидии на иные цели (местный бюджет) </t>
    </r>
    <r>
      <rPr>
        <sz val="11"/>
        <rFont val="Times New Roman"/>
        <family val="1"/>
      </rPr>
      <t>(фонд софинансирования)</t>
    </r>
  </si>
  <si>
    <t>907-0701-0612556-612-225</t>
  </si>
  <si>
    <r>
      <t xml:space="preserve">Субсидии на иные цели (областной бюджет) </t>
    </r>
    <r>
      <rPr>
        <sz val="11"/>
        <rFont val="Times New Roman"/>
        <family val="1"/>
      </rPr>
      <t>(фонд софинансирования)</t>
    </r>
  </si>
  <si>
    <t>907-0701-0617308-612-225</t>
  </si>
  <si>
    <t>и полномочия учредителя Управление образования г. Волгодонска</t>
  </si>
  <si>
    <t>муниципального бюджетного учреждения  347368, Ростовская область, г. Волгодонск, ул. Молодежная, 2</t>
  </si>
  <si>
    <t>Формирование общей культуры личности воспитанников на основе усвоения образовательного минимума содержания образовательных приограмм м адаптация детей к жизни в обществе.</t>
  </si>
  <si>
    <t>1.2. Виды деятельности муниципального бюджетного учреждения: дошкольное образование (предшествующее начальному общему образованию)</t>
  </si>
  <si>
    <t>1.3. Перечень услуг (работ), осуществляемых на платной основе: не осуществляются.</t>
  </si>
  <si>
    <t>Н.И Калугина</t>
  </si>
  <si>
    <t>Увеличение стоимости материальных запасов, в т.ч. из них:</t>
  </si>
  <si>
    <t>Увеличение стоимости основных средств</t>
  </si>
  <si>
    <t>907-0701-0610059-611-310</t>
  </si>
  <si>
    <t>-уплата штрафа, пени, госпошлины</t>
  </si>
  <si>
    <t>бюджетного учреждения: муниципальное бюджетное дошкольное образовательное учреждение детский сад "Рябинушка" г.Волгодонска</t>
  </si>
  <si>
    <t>А.Н.Полупанова</t>
  </si>
  <si>
    <t>"29" июня  2015г.</t>
  </si>
  <si>
    <t>«29» июня  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</si>
</sst>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0.00_ ;\-0.00\ "/>
    <numFmt numFmtId="167" formatCode="0.0"/>
    <numFmt numFmtId="168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18" fillId="24" borderId="10" xfId="0" applyFont="1" applyFill="1" applyBorder="1" applyAlignment="1">
      <alignment wrapText="1"/>
    </xf>
    <xf numFmtId="0" fontId="19" fillId="0" borderId="0" xfId="0" applyFont="1" applyAlignment="1">
      <alignment/>
    </xf>
    <xf numFmtId="0" fontId="18" fillId="24" borderId="10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left" wrapText="1"/>
    </xf>
    <xf numFmtId="0" fontId="24" fillId="0" borderId="10" xfId="0" applyFont="1" applyBorder="1" applyAlignment="1">
      <alignment wrapText="1"/>
    </xf>
    <xf numFmtId="4" fontId="22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22" fillId="24" borderId="10" xfId="0" applyNumberFormat="1" applyFont="1" applyFill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4" fontId="23" fillId="24" borderId="10" xfId="0" applyNumberFormat="1" applyFont="1" applyFill="1" applyBorder="1" applyAlignment="1">
      <alignment wrapText="1"/>
    </xf>
    <xf numFmtId="4" fontId="24" fillId="0" borderId="10" xfId="0" applyNumberFormat="1" applyFont="1" applyBorder="1" applyAlignment="1">
      <alignment wrapText="1"/>
    </xf>
    <xf numFmtId="0" fontId="26" fillId="0" borderId="0" xfId="0" applyFont="1" applyAlignment="1">
      <alignment/>
    </xf>
    <xf numFmtId="4" fontId="23" fillId="25" borderId="10" xfId="0" applyNumberFormat="1" applyFont="1" applyFill="1" applyBorder="1" applyAlignment="1">
      <alignment wrapText="1"/>
    </xf>
    <xf numFmtId="0" fontId="18" fillId="25" borderId="10" xfId="0" applyFont="1" applyFill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25" borderId="10" xfId="0" applyFont="1" applyFill="1" applyBorder="1" applyAlignment="1">
      <alignment wrapText="1"/>
    </xf>
    <xf numFmtId="4" fontId="25" fillId="0" borderId="10" xfId="0" applyNumberFormat="1" applyFont="1" applyBorder="1" applyAlignment="1">
      <alignment wrapText="1"/>
    </xf>
    <xf numFmtId="0" fontId="23" fillId="26" borderId="10" xfId="0" applyFont="1" applyFill="1" applyBorder="1" applyAlignment="1">
      <alignment wrapText="1"/>
    </xf>
    <xf numFmtId="0" fontId="18" fillId="26" borderId="10" xfId="0" applyFont="1" applyFill="1" applyBorder="1" applyAlignment="1">
      <alignment wrapText="1"/>
    </xf>
    <xf numFmtId="4" fontId="23" fillId="26" borderId="10" xfId="0" applyNumberFormat="1" applyFont="1" applyFill="1" applyBorder="1" applyAlignment="1">
      <alignment wrapText="1"/>
    </xf>
    <xf numFmtId="0" fontId="27" fillId="25" borderId="10" xfId="0" applyFont="1" applyFill="1" applyBorder="1" applyAlignment="1">
      <alignment wrapText="1"/>
    </xf>
    <xf numFmtId="4" fontId="27" fillId="25" borderId="10" xfId="0" applyNumberFormat="1" applyFont="1" applyFill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4" fontId="24" fillId="25" borderId="10" xfId="0" applyNumberFormat="1" applyFont="1" applyFill="1" applyBorder="1" applyAlignment="1">
      <alignment wrapText="1"/>
    </xf>
    <xf numFmtId="0" fontId="27" fillId="27" borderId="10" xfId="0" applyFont="1" applyFill="1" applyBorder="1" applyAlignment="1">
      <alignment wrapText="1"/>
    </xf>
    <xf numFmtId="0" fontId="0" fillId="27" borderId="10" xfId="0" applyFill="1" applyBorder="1" applyAlignment="1">
      <alignment/>
    </xf>
    <xf numFmtId="4" fontId="27" fillId="27" borderId="10" xfId="0" applyNumberFormat="1" applyFont="1" applyFill="1" applyBorder="1" applyAlignment="1">
      <alignment wrapText="1"/>
    </xf>
    <xf numFmtId="14" fontId="18" fillId="0" borderId="10" xfId="0" applyNumberFormat="1" applyFont="1" applyBorder="1" applyAlignment="1">
      <alignment horizontal="center"/>
    </xf>
    <xf numFmtId="0" fontId="18" fillId="25" borderId="10" xfId="0" applyFont="1" applyFill="1" applyBorder="1" applyAlignment="1">
      <alignment horizontal="left" wrapText="1"/>
    </xf>
    <xf numFmtId="4" fontId="22" fillId="0" borderId="12" xfId="0" applyNumberFormat="1" applyFont="1" applyBorder="1" applyAlignment="1">
      <alignment wrapText="1"/>
    </xf>
    <xf numFmtId="4" fontId="24" fillId="0" borderId="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4" fillId="0" borderId="13" xfId="0" applyNumberFormat="1" applyFont="1" applyFill="1" applyBorder="1" applyAlignment="1" applyProtection="1">
      <alignment horizontal="right"/>
      <protection/>
    </xf>
    <xf numFmtId="0" fontId="24" fillId="0" borderId="15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23" fillId="0" borderId="13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2" fontId="24" fillId="0" borderId="13" xfId="0" applyNumberFormat="1" applyFont="1" applyFill="1" applyBorder="1" applyAlignment="1" applyProtection="1">
      <alignment/>
      <protection/>
    </xf>
    <xf numFmtId="2" fontId="24" fillId="0" borderId="15" xfId="0" applyNumberFormat="1" applyFont="1" applyFill="1" applyBorder="1" applyAlignment="1" applyProtection="1">
      <alignment/>
      <protection/>
    </xf>
    <xf numFmtId="0" fontId="23" fillId="28" borderId="13" xfId="0" applyFont="1" applyFill="1" applyBorder="1" applyAlignment="1">
      <alignment/>
    </xf>
    <xf numFmtId="0" fontId="23" fillId="28" borderId="14" xfId="0" applyFont="1" applyFill="1" applyBorder="1" applyAlignment="1">
      <alignment/>
    </xf>
    <xf numFmtId="0" fontId="23" fillId="28" borderId="15" xfId="0" applyFont="1" applyFill="1" applyBorder="1" applyAlignment="1">
      <alignment/>
    </xf>
    <xf numFmtId="0" fontId="24" fillId="28" borderId="13" xfId="0" applyNumberFormat="1" applyFont="1" applyFill="1" applyBorder="1" applyAlignment="1" applyProtection="1">
      <alignment/>
      <protection/>
    </xf>
    <xf numFmtId="0" fontId="24" fillId="28" borderId="15" xfId="0" applyNumberFormat="1" applyFont="1" applyFill="1" applyBorder="1" applyAlignment="1" applyProtection="1">
      <alignment/>
      <protection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2" fontId="24" fillId="28" borderId="13" xfId="0" applyNumberFormat="1" applyFont="1" applyFill="1" applyBorder="1" applyAlignment="1" applyProtection="1">
      <alignment/>
      <protection/>
    </xf>
    <xf numFmtId="2" fontId="24" fillId="28" borderId="15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/>
      <protection/>
    </xf>
    <xf numFmtId="0" fontId="24" fillId="0" borderId="15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center"/>
      <protection/>
    </xf>
    <xf numFmtId="0" fontId="24" fillId="0" borderId="15" xfId="0" applyNumberFormat="1" applyFont="1" applyFill="1" applyBorder="1" applyAlignment="1" applyProtection="1">
      <alignment horizontal="center"/>
      <protection/>
    </xf>
    <xf numFmtId="0" fontId="24" fillId="0" borderId="13" xfId="0" applyFont="1" applyBorder="1" applyAlignment="1">
      <alignment horizontal="left" wrapText="1"/>
    </xf>
    <xf numFmtId="0" fontId="24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left" wrapText="1"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90" sqref="A90"/>
    </sheetView>
  </sheetViews>
  <sheetFormatPr defaultColWidth="9.00390625" defaultRowHeight="12.75" outlineLevelRow="1" outlineLevelCol="1"/>
  <cols>
    <col min="1" max="1" width="67.25390625" style="0" customWidth="1"/>
    <col min="2" max="2" width="21.75390625" style="0" customWidth="1"/>
    <col min="3" max="3" width="23.00390625" style="0" customWidth="1"/>
    <col min="4" max="5" width="20.125" style="0" customWidth="1"/>
    <col min="6" max="6" width="18.375" style="0" hidden="1" customWidth="1" outlineLevel="1"/>
    <col min="7" max="7" width="17.375" style="0" hidden="1" customWidth="1" outlineLevel="1"/>
    <col min="8" max="8" width="9.125" style="0" customWidth="1" collapsed="1"/>
  </cols>
  <sheetData>
    <row r="1" spans="4:5" ht="15.75">
      <c r="D1" s="34" t="s">
        <v>0</v>
      </c>
      <c r="E1" s="34"/>
    </row>
    <row r="2" spans="4:5" ht="15.75">
      <c r="D2" s="34" t="s">
        <v>37</v>
      </c>
      <c r="E2" s="34"/>
    </row>
    <row r="3" spans="4:5" ht="15.75">
      <c r="D3" s="34" t="s">
        <v>57</v>
      </c>
      <c r="E3" s="34"/>
    </row>
    <row r="4" spans="4:5" ht="36" customHeight="1">
      <c r="D4" s="35"/>
      <c r="E4" s="34" t="s">
        <v>60</v>
      </c>
    </row>
    <row r="5" spans="4:5" ht="15.75">
      <c r="D5" s="36"/>
      <c r="E5" s="34"/>
    </row>
    <row r="6" spans="1:5" ht="15.75">
      <c r="A6" s="20"/>
      <c r="D6" s="37" t="s">
        <v>121</v>
      </c>
      <c r="E6" s="34"/>
    </row>
    <row r="7" spans="4:5" ht="17.25" customHeight="1">
      <c r="D7" s="37" t="s">
        <v>38</v>
      </c>
      <c r="E7" s="34"/>
    </row>
    <row r="8" ht="63" customHeight="1">
      <c r="D8" s="33"/>
    </row>
    <row r="9" spans="1:5" ht="21.75" customHeight="1">
      <c r="A9" s="56" t="s">
        <v>98</v>
      </c>
      <c r="B9" s="56"/>
      <c r="C9" s="56"/>
      <c r="D9" s="56"/>
      <c r="E9" s="56"/>
    </row>
    <row r="10" ht="8.25" customHeight="1">
      <c r="D10" s="33"/>
    </row>
    <row r="11" spans="4:5" ht="40.5" customHeight="1">
      <c r="D11" s="33"/>
      <c r="E11" s="32" t="s">
        <v>39</v>
      </c>
    </row>
    <row r="12" spans="4:5" ht="17.25" customHeight="1">
      <c r="D12" s="38" t="s">
        <v>1</v>
      </c>
      <c r="E12" s="4"/>
    </row>
    <row r="13" spans="1:5" ht="17.25" customHeight="1">
      <c r="A13" s="1"/>
      <c r="B13" s="1" t="s">
        <v>120</v>
      </c>
      <c r="C13" s="1"/>
      <c r="D13" s="38" t="s">
        <v>2</v>
      </c>
      <c r="E13" s="44">
        <v>42184</v>
      </c>
    </row>
    <row r="14" spans="1:5" ht="31.5" customHeight="1">
      <c r="A14" s="1" t="s">
        <v>41</v>
      </c>
      <c r="B14" s="1"/>
      <c r="C14" s="1"/>
      <c r="D14" s="38" t="s">
        <v>40</v>
      </c>
      <c r="E14" s="49">
        <v>27166987</v>
      </c>
    </row>
    <row r="15" spans="1:5" ht="23.25" customHeight="1">
      <c r="A15" s="93" t="s">
        <v>118</v>
      </c>
      <c r="B15" s="93"/>
      <c r="C15" s="1"/>
      <c r="D15" s="38" t="s">
        <v>3</v>
      </c>
      <c r="E15" s="49">
        <v>6143072607</v>
      </c>
    </row>
    <row r="16" spans="1:5" ht="17.25" customHeight="1">
      <c r="A16" s="48"/>
      <c r="B16" s="48"/>
      <c r="C16" s="1"/>
      <c r="D16" s="38" t="s">
        <v>4</v>
      </c>
      <c r="E16" s="49">
        <v>614301001</v>
      </c>
    </row>
    <row r="17" spans="1:5" ht="18" customHeight="1">
      <c r="A17" s="1" t="s">
        <v>42</v>
      </c>
      <c r="B17" s="1"/>
      <c r="C17" s="1"/>
      <c r="D17" s="38" t="s">
        <v>5</v>
      </c>
      <c r="E17" s="49"/>
    </row>
    <row r="18" spans="1:5" ht="27.75" customHeight="1">
      <c r="A18" s="1" t="s">
        <v>43</v>
      </c>
      <c r="B18" s="1"/>
      <c r="C18" s="1"/>
      <c r="D18" s="38"/>
      <c r="E18" s="39"/>
    </row>
    <row r="19" spans="1:5" ht="19.5" customHeight="1">
      <c r="A19" s="92" t="s">
        <v>108</v>
      </c>
      <c r="B19" s="92"/>
      <c r="C19" s="1"/>
      <c r="D19" s="38"/>
      <c r="E19" s="39"/>
    </row>
    <row r="20" spans="1:5" ht="20.25" customHeight="1">
      <c r="A20" s="1"/>
      <c r="B20" s="1"/>
      <c r="C20" s="1"/>
      <c r="D20" s="38"/>
      <c r="E20" s="39"/>
    </row>
    <row r="21" spans="1:5" ht="17.25" customHeight="1">
      <c r="A21" s="1" t="s">
        <v>47</v>
      </c>
      <c r="B21" s="1"/>
      <c r="C21" s="1"/>
      <c r="D21" s="38"/>
      <c r="E21" s="39"/>
    </row>
    <row r="22" spans="1:5" ht="15" customHeight="1">
      <c r="A22" s="92" t="s">
        <v>109</v>
      </c>
      <c r="B22" s="92"/>
      <c r="C22" s="1"/>
      <c r="D22" s="38"/>
      <c r="E22" s="39"/>
    </row>
    <row r="23" spans="1:5" ht="80.25" customHeight="1">
      <c r="A23" s="1"/>
      <c r="B23" s="1"/>
      <c r="C23" s="1"/>
      <c r="D23" s="38"/>
      <c r="E23" s="39"/>
    </row>
    <row r="24" spans="1:5" ht="80.25" customHeight="1">
      <c r="A24" s="1"/>
      <c r="B24" s="1"/>
      <c r="C24" s="1"/>
      <c r="D24" s="38"/>
      <c r="E24" s="39"/>
    </row>
    <row r="25" spans="1:5" ht="33.75" customHeight="1">
      <c r="A25" s="56" t="s">
        <v>44</v>
      </c>
      <c r="B25" s="56"/>
      <c r="C25" s="56"/>
      <c r="D25" s="56"/>
      <c r="E25" s="56"/>
    </row>
    <row r="26" ht="11.25" customHeight="1">
      <c r="D26" s="33"/>
    </row>
    <row r="27" spans="1:5" ht="24.75" customHeight="1">
      <c r="A27" s="91" t="s">
        <v>45</v>
      </c>
      <c r="B27" s="91"/>
      <c r="C27" s="91"/>
      <c r="D27" s="91"/>
      <c r="E27" s="91"/>
    </row>
    <row r="28" spans="1:5" ht="207" customHeight="1">
      <c r="A28" s="90" t="s">
        <v>110</v>
      </c>
      <c r="B28" s="90"/>
      <c r="C28" s="90"/>
      <c r="D28" s="90"/>
      <c r="E28" s="90"/>
    </row>
    <row r="29" spans="1:5" ht="24.75" customHeight="1">
      <c r="A29" s="91" t="s">
        <v>111</v>
      </c>
      <c r="B29" s="91"/>
      <c r="C29" s="91"/>
      <c r="D29" s="91"/>
      <c r="E29" s="91"/>
    </row>
    <row r="30" spans="1:5" ht="153.75" customHeight="1">
      <c r="A30" s="92"/>
      <c r="B30" s="92"/>
      <c r="C30" s="92"/>
      <c r="D30" s="92"/>
      <c r="E30" s="92"/>
    </row>
    <row r="31" spans="1:5" ht="17.25" customHeight="1">
      <c r="A31" s="91" t="s">
        <v>112</v>
      </c>
      <c r="B31" s="91"/>
      <c r="C31" s="91"/>
      <c r="D31" s="91"/>
      <c r="E31" s="91"/>
    </row>
    <row r="32" spans="1:5" ht="150" customHeight="1">
      <c r="A32" s="92"/>
      <c r="B32" s="92"/>
      <c r="C32" s="92"/>
      <c r="D32" s="92"/>
      <c r="E32" s="92"/>
    </row>
    <row r="33" spans="1:5" ht="45.75" customHeight="1">
      <c r="A33" s="1"/>
      <c r="B33" s="1"/>
      <c r="C33" s="1"/>
      <c r="D33" s="33"/>
      <c r="E33" s="1"/>
    </row>
    <row r="34" spans="1:5" ht="63" customHeight="1">
      <c r="A34" s="56" t="s">
        <v>99</v>
      </c>
      <c r="B34" s="56"/>
      <c r="C34" s="56"/>
      <c r="D34" s="56"/>
      <c r="E34" s="56"/>
    </row>
    <row r="35" spans="1:5" ht="27" customHeight="1">
      <c r="A35" s="1"/>
      <c r="B35" s="1"/>
      <c r="C35" s="1"/>
      <c r="D35" s="33"/>
      <c r="E35" s="1"/>
    </row>
    <row r="36" spans="1:5" ht="36.75" customHeight="1">
      <c r="A36" s="87" t="s">
        <v>6</v>
      </c>
      <c r="B36" s="88"/>
      <c r="C36" s="89"/>
      <c r="D36" s="79" t="s">
        <v>9</v>
      </c>
      <c r="E36" s="80"/>
    </row>
    <row r="37" spans="1:5" ht="30.75" customHeight="1">
      <c r="A37" s="67" t="s">
        <v>46</v>
      </c>
      <c r="B37" s="68"/>
      <c r="C37" s="69"/>
      <c r="D37" s="75">
        <v>108431972.89</v>
      </c>
      <c r="E37" s="76"/>
    </row>
    <row r="38" spans="1:5" ht="22.5" customHeight="1">
      <c r="A38" s="72" t="s">
        <v>7</v>
      </c>
      <c r="B38" s="73"/>
      <c r="C38" s="74"/>
      <c r="D38" s="77"/>
      <c r="E38" s="78"/>
    </row>
    <row r="39" spans="1:5" ht="24.75" customHeight="1">
      <c r="A39" s="84" t="s">
        <v>51</v>
      </c>
      <c r="B39" s="85"/>
      <c r="C39" s="86"/>
      <c r="D39" s="77">
        <v>1009317.64</v>
      </c>
      <c r="E39" s="78"/>
    </row>
    <row r="40" spans="1:5" ht="22.5" customHeight="1">
      <c r="A40" s="72" t="s">
        <v>8</v>
      </c>
      <c r="B40" s="73"/>
      <c r="C40" s="74"/>
      <c r="D40" s="77"/>
      <c r="E40" s="78"/>
    </row>
    <row r="41" spans="1:5" ht="25.5" customHeight="1">
      <c r="A41" s="81" t="s">
        <v>52</v>
      </c>
      <c r="B41" s="82"/>
      <c r="C41" s="83"/>
      <c r="D41" s="77">
        <v>516853.8</v>
      </c>
      <c r="E41" s="78"/>
    </row>
    <row r="42" spans="1:5" ht="19.5" customHeight="1">
      <c r="A42" s="62" t="s">
        <v>53</v>
      </c>
      <c r="B42" s="63"/>
      <c r="C42" s="64"/>
      <c r="D42" s="77">
        <v>3059117.37</v>
      </c>
      <c r="E42" s="78"/>
    </row>
    <row r="43" spans="1:5" ht="20.25" customHeight="1">
      <c r="A43" s="72" t="s">
        <v>8</v>
      </c>
      <c r="B43" s="73"/>
      <c r="C43" s="74"/>
      <c r="D43" s="79"/>
      <c r="E43" s="80"/>
    </row>
    <row r="44" spans="1:5" ht="24" customHeight="1">
      <c r="A44" s="81" t="s">
        <v>52</v>
      </c>
      <c r="B44" s="82"/>
      <c r="C44" s="83"/>
      <c r="D44" s="77">
        <v>483885.74</v>
      </c>
      <c r="E44" s="78"/>
    </row>
    <row r="45" spans="1:5" ht="32.25" customHeight="1">
      <c r="A45" s="67" t="s">
        <v>48</v>
      </c>
      <c r="B45" s="68"/>
      <c r="C45" s="69"/>
      <c r="D45" s="75">
        <v>-107452102.98</v>
      </c>
      <c r="E45" s="76"/>
    </row>
    <row r="46" spans="1:5" ht="22.5" customHeight="1">
      <c r="A46" s="72" t="s">
        <v>7</v>
      </c>
      <c r="B46" s="73"/>
      <c r="C46" s="74"/>
      <c r="D46" s="77"/>
      <c r="E46" s="78"/>
    </row>
    <row r="47" spans="1:5" ht="27" customHeight="1">
      <c r="A47" s="51" t="s">
        <v>54</v>
      </c>
      <c r="B47" s="52"/>
      <c r="C47" s="53"/>
      <c r="D47" s="77">
        <v>-182745.79</v>
      </c>
      <c r="E47" s="78"/>
    </row>
    <row r="48" spans="1:5" ht="27" customHeight="1">
      <c r="A48" s="62" t="s">
        <v>55</v>
      </c>
      <c r="B48" s="63"/>
      <c r="C48" s="64"/>
      <c r="D48" s="65">
        <v>11.2</v>
      </c>
      <c r="E48" s="66"/>
    </row>
    <row r="49" spans="1:5" ht="35.25" customHeight="1">
      <c r="A49" s="67" t="s">
        <v>49</v>
      </c>
      <c r="B49" s="68"/>
      <c r="C49" s="69"/>
      <c r="D49" s="70">
        <v>64721.27</v>
      </c>
      <c r="E49" s="71"/>
    </row>
    <row r="50" spans="1:5" ht="24.75" customHeight="1">
      <c r="A50" s="72" t="s">
        <v>7</v>
      </c>
      <c r="B50" s="73"/>
      <c r="C50" s="74"/>
      <c r="D50" s="54"/>
      <c r="E50" s="55"/>
    </row>
    <row r="51" spans="1:5" ht="30.75" customHeight="1">
      <c r="A51" s="51" t="s">
        <v>56</v>
      </c>
      <c r="B51" s="52"/>
      <c r="C51" s="53"/>
      <c r="D51" s="54"/>
      <c r="E51" s="55"/>
    </row>
    <row r="52" ht="141" customHeight="1">
      <c r="D52" s="33"/>
    </row>
    <row r="53" spans="1:5" ht="22.5" customHeight="1">
      <c r="A53" s="56" t="s">
        <v>12</v>
      </c>
      <c r="B53" s="56"/>
      <c r="C53" s="56"/>
      <c r="D53" s="56"/>
      <c r="E53" s="56"/>
    </row>
    <row r="54" spans="1:5" ht="13.5" customHeight="1">
      <c r="A54" s="1"/>
      <c r="B54" s="1"/>
      <c r="C54" s="1"/>
      <c r="D54" s="1"/>
      <c r="E54" s="1"/>
    </row>
    <row r="55" spans="1:7" ht="33.75" customHeight="1">
      <c r="A55" s="57" t="s">
        <v>6</v>
      </c>
      <c r="B55" s="59" t="s">
        <v>59</v>
      </c>
      <c r="C55" s="61" t="s">
        <v>27</v>
      </c>
      <c r="D55" s="61"/>
      <c r="E55" s="61"/>
      <c r="F55" s="50" t="s">
        <v>95</v>
      </c>
      <c r="G55" s="50" t="s">
        <v>96</v>
      </c>
    </row>
    <row r="56" spans="1:7" ht="33" customHeight="1">
      <c r="A56" s="58"/>
      <c r="B56" s="60"/>
      <c r="C56" s="5" t="s">
        <v>58</v>
      </c>
      <c r="D56" s="5" t="s">
        <v>61</v>
      </c>
      <c r="E56" s="5" t="s">
        <v>97</v>
      </c>
      <c r="F56" s="50"/>
      <c r="G56" s="50"/>
    </row>
    <row r="57" spans="1:7" ht="28.5" customHeight="1">
      <c r="A57" s="24" t="s">
        <v>10</v>
      </c>
      <c r="B57" s="2" t="s">
        <v>14</v>
      </c>
      <c r="C57" s="13">
        <v>105647.23</v>
      </c>
      <c r="D57" s="13">
        <v>0</v>
      </c>
      <c r="E57" s="13">
        <v>0</v>
      </c>
      <c r="F57" s="46">
        <v>0</v>
      </c>
      <c r="G57" s="46">
        <f>G58</f>
        <v>0</v>
      </c>
    </row>
    <row r="58" spans="1:7" ht="24" customHeight="1">
      <c r="A58" s="23" t="s">
        <v>13</v>
      </c>
      <c r="B58" s="8" t="s">
        <v>14</v>
      </c>
      <c r="C58" s="16">
        <f>C60+C61+C62</f>
        <v>22267683.12</v>
      </c>
      <c r="D58" s="16">
        <f>D60+D61+D62</f>
        <v>19395100</v>
      </c>
      <c r="E58" s="16">
        <f>E60+E61+E62</f>
        <v>19640500</v>
      </c>
      <c r="F58" s="16">
        <f>F60+F61+F62</f>
        <v>21546177.12</v>
      </c>
      <c r="G58" s="16">
        <f>G60+G61+G62</f>
        <v>0</v>
      </c>
    </row>
    <row r="59" spans="1:7" ht="16.5" customHeight="1">
      <c r="A59" s="3" t="s">
        <v>8</v>
      </c>
      <c r="B59" s="3"/>
      <c r="C59" s="14"/>
      <c r="D59" s="14"/>
      <c r="E59" s="15"/>
      <c r="F59" s="14"/>
      <c r="G59" s="14"/>
    </row>
    <row r="60" spans="1:7" ht="58.5" customHeight="1">
      <c r="A60" s="12" t="s">
        <v>91</v>
      </c>
      <c r="B60" s="2" t="s">
        <v>14</v>
      </c>
      <c r="C60" s="17">
        <f>F60+124700-14839-97955+403400</f>
        <v>17917483.12</v>
      </c>
      <c r="D60" s="17">
        <f>D68</f>
        <v>15351100</v>
      </c>
      <c r="E60" s="17">
        <f>E68</f>
        <v>15596500</v>
      </c>
      <c r="F60" s="17">
        <f>F68</f>
        <v>17502177.12</v>
      </c>
      <c r="G60" s="17">
        <f>G68</f>
        <v>0</v>
      </c>
    </row>
    <row r="61" spans="1:7" ht="24.75" customHeight="1">
      <c r="A61" s="12" t="s">
        <v>90</v>
      </c>
      <c r="B61" s="2" t="s">
        <v>14</v>
      </c>
      <c r="C61" s="17">
        <v>291200</v>
      </c>
      <c r="D61" s="17">
        <f>D99</f>
        <v>0</v>
      </c>
      <c r="E61" s="17">
        <f>E99</f>
        <v>0</v>
      </c>
      <c r="F61" s="17">
        <f>F99</f>
        <v>0</v>
      </c>
      <c r="G61" s="17">
        <f>G99</f>
        <v>0</v>
      </c>
    </row>
    <row r="62" spans="1:7" ht="20.25" customHeight="1">
      <c r="A62" s="12" t="s">
        <v>34</v>
      </c>
      <c r="B62" s="2" t="s">
        <v>14</v>
      </c>
      <c r="C62" s="17">
        <f>F62+15000</f>
        <v>4059000</v>
      </c>
      <c r="D62" s="21">
        <f>D92</f>
        <v>4044000</v>
      </c>
      <c r="E62" s="21">
        <f>E92</f>
        <v>4044000</v>
      </c>
      <c r="F62" s="21">
        <f>F92</f>
        <v>4044000</v>
      </c>
      <c r="G62" s="21">
        <f>G92</f>
        <v>0</v>
      </c>
    </row>
    <row r="63" spans="1:7" ht="15.75">
      <c r="A63" s="24" t="s">
        <v>11</v>
      </c>
      <c r="B63" s="2" t="s">
        <v>14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</row>
    <row r="64" spans="1:7" ht="27" customHeight="1">
      <c r="A64" s="23" t="s">
        <v>15</v>
      </c>
      <c r="B64" s="6"/>
      <c r="C64" s="16">
        <f>C66</f>
        <v>22373330.35</v>
      </c>
      <c r="D64" s="16">
        <f>D66</f>
        <v>19395100</v>
      </c>
      <c r="E64" s="16">
        <f>E66</f>
        <v>19640500</v>
      </c>
      <c r="F64" s="16">
        <f>F66</f>
        <v>21546177.12</v>
      </c>
      <c r="G64" s="16">
        <f>G66</f>
        <v>0</v>
      </c>
    </row>
    <row r="65" spans="1:7" ht="21" customHeight="1">
      <c r="A65" s="3" t="s">
        <v>8</v>
      </c>
      <c r="B65" s="3"/>
      <c r="C65" s="14"/>
      <c r="D65" s="14"/>
      <c r="E65" s="15"/>
      <c r="F65" s="14"/>
      <c r="G65" s="14"/>
    </row>
    <row r="66" spans="1:7" ht="33.75" customHeight="1">
      <c r="A66" s="23" t="s">
        <v>65</v>
      </c>
      <c r="B66" s="6"/>
      <c r="C66" s="18">
        <f>C67+C98</f>
        <v>22373330.35</v>
      </c>
      <c r="D66" s="18">
        <f>D67+D98</f>
        <v>19395100</v>
      </c>
      <c r="E66" s="18">
        <f>E67+E98</f>
        <v>19640500</v>
      </c>
      <c r="F66" s="18">
        <f>F67+F98</f>
        <v>21546177.12</v>
      </c>
      <c r="G66" s="18">
        <f>G67+G98</f>
        <v>0</v>
      </c>
    </row>
    <row r="67" spans="1:7" ht="27" customHeight="1">
      <c r="A67" s="27" t="s">
        <v>30</v>
      </c>
      <c r="B67" s="28"/>
      <c r="C67" s="29">
        <f>C68+C92</f>
        <v>22082130.35</v>
      </c>
      <c r="D67" s="29">
        <f>D68+D92</f>
        <v>19395100</v>
      </c>
      <c r="E67" s="29">
        <f>E68+E92</f>
        <v>19640500</v>
      </c>
      <c r="F67" s="29">
        <f>F68+F92</f>
        <v>21546177.12</v>
      </c>
      <c r="G67" s="29">
        <f>G68+G92</f>
        <v>0</v>
      </c>
    </row>
    <row r="68" spans="1:7" ht="52.5" customHeight="1">
      <c r="A68" s="30" t="s">
        <v>63</v>
      </c>
      <c r="B68" s="22"/>
      <c r="C68" s="31">
        <f>C77+C69+C89</f>
        <v>17917653.5</v>
      </c>
      <c r="D68" s="31">
        <f>D77+D69+D89</f>
        <v>15351100</v>
      </c>
      <c r="E68" s="31">
        <f>E77+E69+E89</f>
        <v>15596500</v>
      </c>
      <c r="F68" s="31">
        <f>F77+F69+F89</f>
        <v>17502177.12</v>
      </c>
      <c r="G68" s="31">
        <f>G77+G69+G89</f>
        <v>0</v>
      </c>
    </row>
    <row r="69" spans="1:7" ht="23.25" customHeight="1">
      <c r="A69" s="25" t="s">
        <v>62</v>
      </c>
      <c r="B69" s="22"/>
      <c r="C69" s="21">
        <f>C70+C71+C72+C73+C74+C75+C76</f>
        <v>12834300</v>
      </c>
      <c r="D69" s="21">
        <f>D70+D71+D72+D73+D74+D75+D76</f>
        <v>10154700</v>
      </c>
      <c r="E69" s="21">
        <f>E70+E71+E72+E73+E74+E75+E76</f>
        <v>10404400</v>
      </c>
      <c r="F69" s="21">
        <f>F70+F71+F72+F73+F74+F75+F76</f>
        <v>12306200</v>
      </c>
      <c r="G69" s="21">
        <f>G70+G71+G72+G73+G74+G75+G76</f>
        <v>0</v>
      </c>
    </row>
    <row r="70" spans="1:7" ht="18.75" customHeight="1">
      <c r="A70" s="3" t="s">
        <v>16</v>
      </c>
      <c r="B70" s="9" t="s">
        <v>92</v>
      </c>
      <c r="C70" s="19">
        <f>F70+G70+95800+309800</f>
        <v>9677700</v>
      </c>
      <c r="D70" s="40">
        <f>7520900+98800</f>
        <v>7619700</v>
      </c>
      <c r="E70" s="40">
        <f>7708400+103100</f>
        <v>7811500</v>
      </c>
      <c r="F70" s="40">
        <f>7461200+1810900</f>
        <v>9272100</v>
      </c>
      <c r="G70" s="40"/>
    </row>
    <row r="71" spans="1:7" ht="22.5" customHeight="1">
      <c r="A71" s="3" t="s">
        <v>17</v>
      </c>
      <c r="B71" s="9" t="s">
        <v>93</v>
      </c>
      <c r="C71" s="19">
        <f aca="true" t="shared" si="0" ref="C71:C76">F71+G71</f>
        <v>2100</v>
      </c>
      <c r="D71" s="40">
        <v>2100</v>
      </c>
      <c r="E71" s="40">
        <v>2100</v>
      </c>
      <c r="F71" s="40">
        <v>2100</v>
      </c>
      <c r="G71" s="40"/>
    </row>
    <row r="72" spans="1:7" ht="19.5" customHeight="1">
      <c r="A72" s="3" t="s">
        <v>18</v>
      </c>
      <c r="B72" s="9" t="s">
        <v>94</v>
      </c>
      <c r="C72" s="19">
        <f>F72+G72+28900+93600</f>
        <v>2922800</v>
      </c>
      <c r="D72" s="40">
        <f>2271400+29800</f>
        <v>2301200</v>
      </c>
      <c r="E72" s="40">
        <f>2328000+31100</f>
        <v>2359100</v>
      </c>
      <c r="F72" s="40">
        <f>2253400+546900</f>
        <v>2800300</v>
      </c>
      <c r="G72" s="40"/>
    </row>
    <row r="73" spans="1:7" ht="19.5" customHeight="1">
      <c r="A73" s="3" t="s">
        <v>28</v>
      </c>
      <c r="B73" s="9" t="s">
        <v>100</v>
      </c>
      <c r="C73" s="19">
        <f t="shared" si="0"/>
        <v>36500</v>
      </c>
      <c r="D73" s="40">
        <v>36500</v>
      </c>
      <c r="E73" s="40">
        <v>36500</v>
      </c>
      <c r="F73" s="40">
        <v>36500</v>
      </c>
      <c r="G73" s="40"/>
    </row>
    <row r="74" spans="1:7" ht="19.5" customHeight="1">
      <c r="A74" s="3" t="s">
        <v>20</v>
      </c>
      <c r="B74" s="9" t="s">
        <v>101</v>
      </c>
      <c r="C74" s="19">
        <f t="shared" si="0"/>
        <v>28100</v>
      </c>
      <c r="D74" s="40">
        <v>28900</v>
      </c>
      <c r="E74" s="40">
        <v>28900</v>
      </c>
      <c r="F74" s="40">
        <f>28900-800</f>
        <v>28100</v>
      </c>
      <c r="G74" s="40"/>
    </row>
    <row r="75" spans="1:7" ht="19.5" customHeight="1">
      <c r="A75" s="9" t="s">
        <v>29</v>
      </c>
      <c r="B75" s="9" t="s">
        <v>102</v>
      </c>
      <c r="C75" s="19">
        <f t="shared" si="0"/>
        <v>50100</v>
      </c>
      <c r="D75" s="40">
        <v>49300</v>
      </c>
      <c r="E75" s="40">
        <v>49300</v>
      </c>
      <c r="F75" s="40">
        <f>49300+800</f>
        <v>50100</v>
      </c>
      <c r="G75" s="40"/>
    </row>
    <row r="76" spans="1:7" ht="19.5" customHeight="1">
      <c r="A76" s="9" t="s">
        <v>23</v>
      </c>
      <c r="B76" s="9" t="s">
        <v>103</v>
      </c>
      <c r="C76" s="19">
        <f t="shared" si="0"/>
        <v>117000</v>
      </c>
      <c r="D76" s="40">
        <v>117000</v>
      </c>
      <c r="E76" s="40">
        <v>117000</v>
      </c>
      <c r="F76" s="40">
        <v>117000</v>
      </c>
      <c r="G76" s="40"/>
    </row>
    <row r="77" spans="1:7" ht="23.25" customHeight="1">
      <c r="A77" s="25" t="s">
        <v>31</v>
      </c>
      <c r="B77" s="22"/>
      <c r="C77" s="21">
        <f>C78+C79+C80+C81+C82+C83+C84+C87</f>
        <v>4975615.38</v>
      </c>
      <c r="D77" s="21">
        <f>D78+D79+D80+D81+D82+D83+D84+D87</f>
        <v>5069300</v>
      </c>
      <c r="E77" s="21">
        <f>E78+E79+E80+E81+E82+E83+E84+E87</f>
        <v>5065000</v>
      </c>
      <c r="F77" s="21">
        <f>F78+F79+F80+F81+F82+F83+F84+F87</f>
        <v>5073400</v>
      </c>
      <c r="G77" s="21">
        <f>G78+G79+G80+G81+G82+G83+G84+G87</f>
        <v>0</v>
      </c>
    </row>
    <row r="78" spans="1:7" ht="18.75" customHeight="1">
      <c r="A78" s="3" t="s">
        <v>16</v>
      </c>
      <c r="B78" s="9" t="s">
        <v>66</v>
      </c>
      <c r="C78" s="19">
        <f>F78+G78+259100</f>
        <v>1307000</v>
      </c>
      <c r="D78" s="19">
        <v>1091000</v>
      </c>
      <c r="E78" s="19">
        <v>1091000</v>
      </c>
      <c r="F78" s="19">
        <v>1047900</v>
      </c>
      <c r="G78" s="19"/>
    </row>
    <row r="79" spans="1:7" ht="21" customHeight="1">
      <c r="A79" s="3" t="s">
        <v>17</v>
      </c>
      <c r="B79" s="9" t="s">
        <v>67</v>
      </c>
      <c r="C79" s="19">
        <f>F79+G79</f>
        <v>1800</v>
      </c>
      <c r="D79" s="19">
        <v>1800</v>
      </c>
      <c r="E79" s="19">
        <v>1800</v>
      </c>
      <c r="F79" s="19">
        <v>1800</v>
      </c>
      <c r="G79" s="19"/>
    </row>
    <row r="80" spans="1:7" ht="19.5" customHeight="1">
      <c r="A80" s="3" t="s">
        <v>18</v>
      </c>
      <c r="B80" s="9" t="s">
        <v>68</v>
      </c>
      <c r="C80" s="19">
        <f>F80+G80+78200</f>
        <v>394700</v>
      </c>
      <c r="D80" s="19">
        <v>329500</v>
      </c>
      <c r="E80" s="19">
        <v>329500</v>
      </c>
      <c r="F80" s="19">
        <v>316500</v>
      </c>
      <c r="G80" s="19"/>
    </row>
    <row r="81" spans="1:7" ht="17.25" customHeight="1">
      <c r="A81" s="3" t="s">
        <v>19</v>
      </c>
      <c r="B81" s="9" t="s">
        <v>69</v>
      </c>
      <c r="C81" s="19">
        <f>F81+G81+165.19</f>
        <v>1479565.19</v>
      </c>
      <c r="D81" s="19">
        <v>1326400</v>
      </c>
      <c r="E81" s="19">
        <v>1326400</v>
      </c>
      <c r="F81" s="19">
        <f>1326400+153000</f>
        <v>1479400</v>
      </c>
      <c r="G81" s="19"/>
    </row>
    <row r="82" spans="1:7" ht="17.25" customHeight="1">
      <c r="A82" s="3" t="s">
        <v>20</v>
      </c>
      <c r="B82" s="9" t="s">
        <v>70</v>
      </c>
      <c r="C82" s="19">
        <f>F82+G82-12000-1550</f>
        <v>377950</v>
      </c>
      <c r="D82" s="19">
        <v>429800</v>
      </c>
      <c r="E82" s="19">
        <v>426000</v>
      </c>
      <c r="F82" s="19">
        <v>391500</v>
      </c>
      <c r="G82" s="19"/>
    </row>
    <row r="83" spans="1:7" ht="15.75" customHeight="1">
      <c r="A83" s="9" t="s">
        <v>29</v>
      </c>
      <c r="B83" s="9" t="s">
        <v>71</v>
      </c>
      <c r="C83" s="19">
        <f>F83+G83</f>
        <v>160000</v>
      </c>
      <c r="D83" s="19">
        <v>164300</v>
      </c>
      <c r="E83" s="19">
        <v>163800</v>
      </c>
      <c r="F83" s="19">
        <v>160000</v>
      </c>
      <c r="G83" s="19"/>
    </row>
    <row r="84" spans="1:7" ht="17.25" customHeight="1">
      <c r="A84" s="9" t="s">
        <v>21</v>
      </c>
      <c r="B84" s="9" t="s">
        <v>72</v>
      </c>
      <c r="C84" s="19">
        <f>SUM(C85:C85)+12000+1550</f>
        <v>1200095</v>
      </c>
      <c r="D84" s="19">
        <f>SUM(D85:D85)</f>
        <v>1672000</v>
      </c>
      <c r="E84" s="19">
        <f>SUM(E85:E85)</f>
        <v>1672000</v>
      </c>
      <c r="F84" s="19">
        <f>SUM(F85:F85)</f>
        <v>1621800</v>
      </c>
      <c r="G84" s="19"/>
    </row>
    <row r="85" spans="1:7" ht="18" customHeight="1">
      <c r="A85" s="10" t="s">
        <v>36</v>
      </c>
      <c r="C85" s="26">
        <f>F85+G85-435255</f>
        <v>1186545</v>
      </c>
      <c r="D85" s="26">
        <v>1672000</v>
      </c>
      <c r="E85" s="26">
        <v>1672000</v>
      </c>
      <c r="F85" s="26">
        <v>1621800</v>
      </c>
      <c r="G85" s="26"/>
    </row>
    <row r="86" spans="1:7" ht="18" customHeight="1">
      <c r="A86" s="10" t="s">
        <v>117</v>
      </c>
      <c r="B86" s="9"/>
      <c r="C86" s="26">
        <f>12000+1550</f>
        <v>13550</v>
      </c>
      <c r="D86" s="26">
        <v>0</v>
      </c>
      <c r="E86" s="26">
        <v>0</v>
      </c>
      <c r="F86" s="26"/>
      <c r="G86" s="26"/>
    </row>
    <row r="87" spans="1:7" ht="22.5" customHeight="1">
      <c r="A87" s="9" t="s">
        <v>22</v>
      </c>
      <c r="B87" s="9" t="s">
        <v>73</v>
      </c>
      <c r="C87" s="19">
        <f>F87+G87+5.19</f>
        <v>54505.19</v>
      </c>
      <c r="D87" s="19">
        <v>54500</v>
      </c>
      <c r="E87" s="19">
        <v>54500</v>
      </c>
      <c r="F87" s="19">
        <v>54500</v>
      </c>
      <c r="G87" s="19"/>
    </row>
    <row r="88" spans="1:7" ht="20.25" customHeight="1">
      <c r="A88" s="10" t="s">
        <v>50</v>
      </c>
      <c r="B88" s="9"/>
      <c r="C88" s="19">
        <f>F88+G88</f>
        <v>0</v>
      </c>
      <c r="D88" s="26">
        <v>0</v>
      </c>
      <c r="E88" s="26">
        <v>0</v>
      </c>
      <c r="F88" s="26">
        <v>0</v>
      </c>
      <c r="G88" s="26"/>
    </row>
    <row r="89" spans="1:7" ht="30" customHeight="1">
      <c r="A89" s="25" t="s">
        <v>87</v>
      </c>
      <c r="B89" s="9"/>
      <c r="C89" s="17">
        <f>C90+C91</f>
        <v>107738.12</v>
      </c>
      <c r="D89" s="17">
        <f>D90+D91</f>
        <v>127100</v>
      </c>
      <c r="E89" s="17">
        <f>E90+E91</f>
        <v>127100</v>
      </c>
      <c r="F89" s="17">
        <f>F90+F91</f>
        <v>122577.12</v>
      </c>
      <c r="G89" s="17">
        <f>G90+G91</f>
        <v>0</v>
      </c>
    </row>
    <row r="90" spans="1:7" ht="20.25" customHeight="1">
      <c r="A90" s="3" t="s">
        <v>20</v>
      </c>
      <c r="B90" s="9" t="s">
        <v>74</v>
      </c>
      <c r="C90" s="19">
        <f>F90+G90-14839</f>
        <v>105338.12</v>
      </c>
      <c r="D90" s="19">
        <v>124700</v>
      </c>
      <c r="E90" s="19">
        <v>124700</v>
      </c>
      <c r="F90" s="19">
        <f>124700-4522.88</f>
        <v>120177.12</v>
      </c>
      <c r="G90" s="19"/>
    </row>
    <row r="91" spans="1:7" ht="19.5" customHeight="1">
      <c r="A91" s="9" t="s">
        <v>29</v>
      </c>
      <c r="B91" s="9" t="s">
        <v>75</v>
      </c>
      <c r="C91" s="19">
        <f>F91+G91</f>
        <v>2400</v>
      </c>
      <c r="D91" s="19">
        <v>2400</v>
      </c>
      <c r="E91" s="19">
        <v>2400</v>
      </c>
      <c r="F91" s="19">
        <v>2400</v>
      </c>
      <c r="G91" s="19"/>
    </row>
    <row r="92" spans="1:7" ht="36" customHeight="1">
      <c r="A92" s="41" t="s">
        <v>33</v>
      </c>
      <c r="B92" s="42"/>
      <c r="C92" s="43">
        <f>SUM(C93:C96)</f>
        <v>4164476.85</v>
      </c>
      <c r="D92" s="43">
        <f>SUM(D93:D96)</f>
        <v>4044000</v>
      </c>
      <c r="E92" s="43">
        <f>SUM(E93:E96)</f>
        <v>4044000</v>
      </c>
      <c r="F92" s="43">
        <f>SUM(F93:F96)</f>
        <v>4044000</v>
      </c>
      <c r="G92" s="43">
        <f>SUM(G93:G96)</f>
        <v>0</v>
      </c>
    </row>
    <row r="93" spans="1:7" ht="16.5" customHeight="1">
      <c r="A93" s="22" t="s">
        <v>16</v>
      </c>
      <c r="B93" s="9" t="s">
        <v>66</v>
      </c>
      <c r="C93" s="19">
        <f>F93+G93-350000</f>
        <v>0</v>
      </c>
      <c r="D93" s="19">
        <v>350000</v>
      </c>
      <c r="E93" s="19">
        <v>350000</v>
      </c>
      <c r="F93" s="19">
        <v>350000</v>
      </c>
      <c r="G93" s="19"/>
    </row>
    <row r="94" spans="1:7" ht="15.75" customHeight="1">
      <c r="A94" s="22" t="s">
        <v>18</v>
      </c>
      <c r="B94" s="9" t="s">
        <v>68</v>
      </c>
      <c r="C94" s="19">
        <f>F94+G94-105610.19</f>
        <v>89.80999999999767</v>
      </c>
      <c r="D94" s="19">
        <v>105700</v>
      </c>
      <c r="E94" s="19">
        <v>105700</v>
      </c>
      <c r="F94" s="19">
        <v>105700</v>
      </c>
      <c r="G94" s="19"/>
    </row>
    <row r="95" spans="1:7" ht="15.75" customHeight="1">
      <c r="A95" s="22" t="s">
        <v>115</v>
      </c>
      <c r="B95" s="9" t="s">
        <v>116</v>
      </c>
      <c r="C95" s="19">
        <v>15000</v>
      </c>
      <c r="D95" s="19">
        <v>0</v>
      </c>
      <c r="E95" s="19">
        <v>0</v>
      </c>
      <c r="F95" s="19"/>
      <c r="G95" s="19"/>
    </row>
    <row r="96" spans="1:7" ht="14.25" customHeight="1">
      <c r="A96" s="45" t="s">
        <v>22</v>
      </c>
      <c r="B96" s="9" t="s">
        <v>73</v>
      </c>
      <c r="C96" s="19">
        <f>F96+G96+105476.85+455610.19</f>
        <v>4149387.04</v>
      </c>
      <c r="D96" s="19">
        <v>3588300</v>
      </c>
      <c r="E96" s="19">
        <v>3588300</v>
      </c>
      <c r="F96" s="19">
        <v>3588300</v>
      </c>
      <c r="G96" s="19"/>
    </row>
    <row r="97" spans="1:7" ht="13.5" customHeight="1">
      <c r="A97" s="10" t="s">
        <v>50</v>
      </c>
      <c r="B97" s="9"/>
      <c r="C97" s="26">
        <f>F97+G97+105476.85+103800+455610.19</f>
        <v>4149387.04</v>
      </c>
      <c r="D97" s="26">
        <v>3484500</v>
      </c>
      <c r="E97" s="26">
        <v>3484500</v>
      </c>
      <c r="F97" s="26">
        <v>3484500</v>
      </c>
      <c r="G97" s="26"/>
    </row>
    <row r="98" spans="1:7" ht="21" customHeight="1" outlineLevel="1">
      <c r="A98" s="27" t="s">
        <v>35</v>
      </c>
      <c r="B98" s="28"/>
      <c r="C98" s="29">
        <f>C99</f>
        <v>291200</v>
      </c>
      <c r="D98" s="29">
        <f>D99</f>
        <v>0</v>
      </c>
      <c r="E98" s="29">
        <f>E99</f>
        <v>0</v>
      </c>
      <c r="F98" s="29">
        <f>F99</f>
        <v>0</v>
      </c>
      <c r="G98" s="29">
        <f>G99</f>
        <v>0</v>
      </c>
    </row>
    <row r="99" spans="1:7" ht="29.25" customHeight="1" outlineLevel="1">
      <c r="A99" s="30" t="s">
        <v>64</v>
      </c>
      <c r="B99" s="22"/>
      <c r="C99" s="31">
        <f>C100+C112+C115+C117</f>
        <v>291200</v>
      </c>
      <c r="D99" s="31">
        <f>D100+D112+D115+D117</f>
        <v>0</v>
      </c>
      <c r="E99" s="31">
        <f>E100+E112+E115+E117</f>
        <v>0</v>
      </c>
      <c r="F99" s="31">
        <f>F100+F112+F115+F117</f>
        <v>0</v>
      </c>
      <c r="G99" s="31">
        <f>G100+G112+G115+G117</f>
        <v>0</v>
      </c>
    </row>
    <row r="100" spans="1:7" ht="22.5" customHeight="1" outlineLevel="1">
      <c r="A100" s="25" t="s">
        <v>32</v>
      </c>
      <c r="B100" s="22"/>
      <c r="C100" s="21">
        <f>C101+C102+C103+C104+C105+C106+C107+C108+C110</f>
        <v>291200</v>
      </c>
      <c r="D100" s="21">
        <f>D101+D102+D103+D104+D105+D106+D107+D108+D110</f>
        <v>0</v>
      </c>
      <c r="E100" s="21">
        <f>E101+E102+E103+E104+E105+E106+E107+E108+E110</f>
        <v>0</v>
      </c>
      <c r="F100" s="21">
        <f>F101+F102+F103+F104+F105+F106+F107+F108+F110</f>
        <v>0</v>
      </c>
      <c r="G100" s="21">
        <f>G101+G102+G103+G104+G105+G106+G107+G108+G110</f>
        <v>0</v>
      </c>
    </row>
    <row r="101" spans="1:7" ht="24.75" customHeight="1" hidden="1" outlineLevel="1">
      <c r="A101" s="3" t="s">
        <v>16</v>
      </c>
      <c r="B101" s="9" t="s">
        <v>76</v>
      </c>
      <c r="C101" s="19">
        <f aca="true" t="shared" si="1" ref="C101:C107">F101+G101</f>
        <v>0</v>
      </c>
      <c r="D101" s="40">
        <v>0</v>
      </c>
      <c r="E101" s="40">
        <v>0</v>
      </c>
      <c r="F101" s="40">
        <v>0</v>
      </c>
      <c r="G101" s="40"/>
    </row>
    <row r="102" spans="1:7" ht="19.5" customHeight="1" hidden="1" outlineLevel="1">
      <c r="A102" s="3" t="s">
        <v>17</v>
      </c>
      <c r="B102" s="9" t="s">
        <v>77</v>
      </c>
      <c r="C102" s="19">
        <f t="shared" si="1"/>
        <v>0</v>
      </c>
      <c r="D102" s="40">
        <v>0</v>
      </c>
      <c r="E102" s="40">
        <v>0</v>
      </c>
      <c r="F102" s="40">
        <v>0</v>
      </c>
      <c r="G102" s="40"/>
    </row>
    <row r="103" spans="1:7" ht="21.75" customHeight="1" hidden="1" outlineLevel="1">
      <c r="A103" s="3" t="s">
        <v>18</v>
      </c>
      <c r="B103" s="9" t="s">
        <v>78</v>
      </c>
      <c r="C103" s="19">
        <f t="shared" si="1"/>
        <v>0</v>
      </c>
      <c r="D103" s="40">
        <v>0</v>
      </c>
      <c r="E103" s="40">
        <v>0</v>
      </c>
      <c r="F103" s="40">
        <v>0</v>
      </c>
      <c r="G103" s="40"/>
    </row>
    <row r="104" spans="1:7" ht="23.25" customHeight="1" hidden="1" outlineLevel="1">
      <c r="A104" s="3" t="s">
        <v>28</v>
      </c>
      <c r="B104" s="9" t="s">
        <v>79</v>
      </c>
      <c r="C104" s="19">
        <f t="shared" si="1"/>
        <v>0</v>
      </c>
      <c r="D104" s="40">
        <v>0</v>
      </c>
      <c r="E104" s="40">
        <v>0</v>
      </c>
      <c r="F104" s="40">
        <v>0</v>
      </c>
      <c r="G104" s="40"/>
    </row>
    <row r="105" spans="1:7" ht="19.5" customHeight="1" hidden="1" outlineLevel="1">
      <c r="A105" s="3" t="s">
        <v>19</v>
      </c>
      <c r="B105" s="9" t="s">
        <v>80</v>
      </c>
      <c r="C105" s="19">
        <f t="shared" si="1"/>
        <v>0</v>
      </c>
      <c r="D105" s="19">
        <v>0</v>
      </c>
      <c r="E105" s="19">
        <v>0</v>
      </c>
      <c r="F105" s="19">
        <v>0</v>
      </c>
      <c r="G105" s="19"/>
    </row>
    <row r="106" spans="1:7" ht="18.75" customHeight="1" hidden="1" outlineLevel="1">
      <c r="A106" s="3" t="s">
        <v>20</v>
      </c>
      <c r="B106" s="9" t="s">
        <v>81</v>
      </c>
      <c r="C106" s="19">
        <f t="shared" si="1"/>
        <v>0</v>
      </c>
      <c r="D106" s="19">
        <v>0</v>
      </c>
      <c r="E106" s="19">
        <v>0</v>
      </c>
      <c r="F106" s="19">
        <v>0</v>
      </c>
      <c r="G106" s="19"/>
    </row>
    <row r="107" spans="1:7" ht="23.25" customHeight="1" hidden="1" outlineLevel="1">
      <c r="A107" s="9" t="s">
        <v>29</v>
      </c>
      <c r="B107" s="9" t="s">
        <v>82</v>
      </c>
      <c r="C107" s="19">
        <f t="shared" si="1"/>
        <v>0</v>
      </c>
      <c r="D107" s="19">
        <v>0</v>
      </c>
      <c r="E107" s="19">
        <v>0</v>
      </c>
      <c r="F107" s="19">
        <v>0</v>
      </c>
      <c r="G107" s="19"/>
    </row>
    <row r="108" spans="1:7" ht="20.25" customHeight="1" hidden="1" outlineLevel="1">
      <c r="A108" s="9" t="s">
        <v>21</v>
      </c>
      <c r="C108" s="19">
        <f>C109</f>
        <v>0</v>
      </c>
      <c r="D108" s="19">
        <f>D109</f>
        <v>0</v>
      </c>
      <c r="E108" s="19">
        <f>E109</f>
        <v>0</v>
      </c>
      <c r="F108" s="19">
        <f>F109</f>
        <v>0</v>
      </c>
      <c r="G108" s="19">
        <f>G109</f>
        <v>0</v>
      </c>
    </row>
    <row r="109" spans="1:7" ht="18.75" customHeight="1" hidden="1" outlineLevel="1">
      <c r="A109" s="10" t="s">
        <v>36</v>
      </c>
      <c r="B109" s="9" t="s">
        <v>83</v>
      </c>
      <c r="C109" s="26">
        <f>F109+G109</f>
        <v>0</v>
      </c>
      <c r="D109" s="26">
        <v>0</v>
      </c>
      <c r="E109" s="26">
        <v>0</v>
      </c>
      <c r="F109" s="26">
        <v>0</v>
      </c>
      <c r="G109" s="26"/>
    </row>
    <row r="110" spans="1:7" ht="21.75" customHeight="1" outlineLevel="1">
      <c r="A110" s="11" t="s">
        <v>114</v>
      </c>
      <c r="B110" s="9" t="s">
        <v>84</v>
      </c>
      <c r="C110" s="19">
        <v>291200</v>
      </c>
      <c r="D110" s="19">
        <v>0</v>
      </c>
      <c r="E110" s="19">
        <v>0</v>
      </c>
      <c r="F110" s="19">
        <v>0</v>
      </c>
      <c r="G110" s="19"/>
    </row>
    <row r="111" spans="1:7" ht="21.75" customHeight="1" outlineLevel="1">
      <c r="A111" s="10" t="s">
        <v>50</v>
      </c>
      <c r="B111" s="9"/>
      <c r="C111" s="19">
        <v>291200</v>
      </c>
      <c r="D111" s="19">
        <v>0</v>
      </c>
      <c r="E111" s="19">
        <v>0</v>
      </c>
      <c r="F111" s="19"/>
      <c r="G111" s="19"/>
    </row>
    <row r="112" spans="1:7" ht="0.75" customHeight="1" outlineLevel="1">
      <c r="A112" s="25" t="s">
        <v>88</v>
      </c>
      <c r="B112" s="22"/>
      <c r="C112" s="21">
        <f>C113+C114</f>
        <v>0</v>
      </c>
      <c r="D112" s="21">
        <f>D113+D114</f>
        <v>0</v>
      </c>
      <c r="E112" s="21">
        <f>E113+E114</f>
        <v>0</v>
      </c>
      <c r="F112" s="21">
        <f>F113+F114</f>
        <v>0</v>
      </c>
      <c r="G112" s="21">
        <f>G113+G114</f>
        <v>0</v>
      </c>
    </row>
    <row r="113" spans="1:7" ht="18.75" customHeight="1" hidden="1" outlineLevel="1">
      <c r="A113" s="3" t="s">
        <v>20</v>
      </c>
      <c r="B113" s="9" t="s">
        <v>85</v>
      </c>
      <c r="C113" s="19">
        <f>F113+G113</f>
        <v>0</v>
      </c>
      <c r="D113" s="19">
        <v>0</v>
      </c>
      <c r="E113" s="19">
        <v>0</v>
      </c>
      <c r="F113" s="19">
        <v>0</v>
      </c>
      <c r="G113" s="19"/>
    </row>
    <row r="114" spans="1:7" ht="18" customHeight="1" hidden="1" outlineLevel="1">
      <c r="A114" s="9" t="s">
        <v>89</v>
      </c>
      <c r="B114" s="9" t="s">
        <v>86</v>
      </c>
      <c r="C114" s="19">
        <f>F114+G114</f>
        <v>0</v>
      </c>
      <c r="D114" s="19">
        <v>0</v>
      </c>
      <c r="E114" s="19">
        <v>0</v>
      </c>
      <c r="F114" s="19">
        <v>0</v>
      </c>
      <c r="G114" s="19"/>
    </row>
    <row r="115" spans="1:7" ht="31.5" customHeight="1" hidden="1" outlineLevel="1">
      <c r="A115" s="25" t="s">
        <v>104</v>
      </c>
      <c r="B115" s="22"/>
      <c r="C115" s="21">
        <f>C116</f>
        <v>0</v>
      </c>
      <c r="D115" s="21">
        <f>D116</f>
        <v>0</v>
      </c>
      <c r="E115" s="21">
        <f>E116</f>
        <v>0</v>
      </c>
      <c r="F115" s="21">
        <f>F116</f>
        <v>0</v>
      </c>
      <c r="G115" s="21">
        <f>G116</f>
        <v>0</v>
      </c>
    </row>
    <row r="116" spans="1:7" ht="18" customHeight="1" hidden="1" outlineLevel="1">
      <c r="A116" s="3" t="s">
        <v>20</v>
      </c>
      <c r="B116" s="9" t="s">
        <v>105</v>
      </c>
      <c r="C116" s="19">
        <f>F116+G116</f>
        <v>0</v>
      </c>
      <c r="D116" s="19">
        <v>0</v>
      </c>
      <c r="E116" s="19">
        <v>0</v>
      </c>
      <c r="F116" s="19">
        <v>0</v>
      </c>
      <c r="G116" s="19"/>
    </row>
    <row r="117" spans="1:7" ht="30" customHeight="1" hidden="1" outlineLevel="1">
      <c r="A117" s="25" t="s">
        <v>106</v>
      </c>
      <c r="B117" s="22"/>
      <c r="C117" s="21">
        <f>C118</f>
        <v>0</v>
      </c>
      <c r="D117" s="21">
        <f>D118</f>
        <v>0</v>
      </c>
      <c r="E117" s="21">
        <f>E118</f>
        <v>0</v>
      </c>
      <c r="F117" s="21">
        <f>F118</f>
        <v>0</v>
      </c>
      <c r="G117" s="21">
        <f>G118</f>
        <v>0</v>
      </c>
    </row>
    <row r="118" spans="1:7" ht="21" customHeight="1" hidden="1" outlineLevel="1">
      <c r="A118" s="3" t="s">
        <v>20</v>
      </c>
      <c r="B118" s="9" t="s">
        <v>107</v>
      </c>
      <c r="C118" s="19">
        <f>F118+G118</f>
        <v>0</v>
      </c>
      <c r="D118" s="19">
        <v>0</v>
      </c>
      <c r="E118" s="19">
        <v>0</v>
      </c>
      <c r="F118" s="19">
        <v>0</v>
      </c>
      <c r="G118" s="19"/>
    </row>
    <row r="119" spans="1:7" ht="32.25" customHeight="1" collapsed="1">
      <c r="A119" t="s">
        <v>24</v>
      </c>
      <c r="D119" t="s">
        <v>26</v>
      </c>
      <c r="E119" t="s">
        <v>113</v>
      </c>
      <c r="F119" s="47"/>
      <c r="G119" s="47"/>
    </row>
    <row r="120" spans="1:5" ht="44.25" customHeight="1">
      <c r="A120" t="s">
        <v>25</v>
      </c>
      <c r="D120" t="s">
        <v>26</v>
      </c>
      <c r="E120" t="s">
        <v>119</v>
      </c>
    </row>
    <row r="121" spans="4:5" ht="24" customHeight="1">
      <c r="D121" s="7"/>
      <c r="E121" s="7"/>
    </row>
    <row r="122" spans="4:5" ht="22.5" customHeight="1">
      <c r="D122" s="7"/>
      <c r="E122" s="7"/>
    </row>
    <row r="123" ht="26.25" customHeight="1"/>
    <row r="124" ht="23.25" customHeight="1"/>
  </sheetData>
  <sheetProtection/>
  <mergeCells count="50">
    <mergeCell ref="A9:E9"/>
    <mergeCell ref="A15:B15"/>
    <mergeCell ref="A19:B19"/>
    <mergeCell ref="A22:B22"/>
    <mergeCell ref="A25:E25"/>
    <mergeCell ref="A27:E27"/>
    <mergeCell ref="A28:E28"/>
    <mergeCell ref="A29:E29"/>
    <mergeCell ref="A30:E30"/>
    <mergeCell ref="A31:E31"/>
    <mergeCell ref="A32:E32"/>
    <mergeCell ref="A34:E34"/>
    <mergeCell ref="A36:C36"/>
    <mergeCell ref="D36:E36"/>
    <mergeCell ref="A37:C37"/>
    <mergeCell ref="D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F55:F56"/>
    <mergeCell ref="G55:G56"/>
    <mergeCell ref="A51:C51"/>
    <mergeCell ref="D51:E51"/>
    <mergeCell ref="A53:E53"/>
    <mergeCell ref="A55:A56"/>
    <mergeCell ref="B55:B56"/>
    <mergeCell ref="C55:E55"/>
  </mergeCells>
  <printOptions/>
  <pageMargins left="0.984251968503937" right="0.35433070866141736" top="0.31496062992125984" bottom="0.2362204724409449" header="0.15748031496062992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user</cp:lastModifiedBy>
  <cp:lastPrinted>2015-07-08T06:38:05Z</cp:lastPrinted>
  <dcterms:created xsi:type="dcterms:W3CDTF">2011-12-21T05:15:34Z</dcterms:created>
  <dcterms:modified xsi:type="dcterms:W3CDTF">2015-07-08T06:40:06Z</dcterms:modified>
  <cp:category/>
  <cp:version/>
  <cp:contentType/>
  <cp:contentStatus/>
</cp:coreProperties>
</file>